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infieldbaptistchurch.sharepoint.com/sites/church/Shared Documents/Admin&amp;Mgt/Admin - Finance/Budget/2025/"/>
    </mc:Choice>
  </mc:AlternateContent>
  <xr:revisionPtr revIDLastSave="101" documentId="8_{670179A7-1064-4FA9-9F92-24C21F2DCEB4}" xr6:coauthVersionLast="47" xr6:coauthVersionMax="47" xr10:uidLastSave="{EC758359-18A3-4E15-9AE7-224DD8878C39}"/>
  <bookViews>
    <workbookView xWindow="-120" yWindow="-120" windowWidth="29040" windowHeight="15840" activeTab="1" xr2:uid="{6FB9B1A7-2478-477E-BA9A-4F16C6C816BF}"/>
  </bookViews>
  <sheets>
    <sheet name="General Fund Budget 25" sheetId="1" r:id="rId1"/>
    <sheet name="Building Fund Budget 25" sheetId="8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C26" i="8"/>
  <c r="B25" i="8" s="1"/>
  <c r="B22" i="8"/>
  <c r="C22" i="8"/>
  <c r="D23" i="8"/>
  <c r="B5" i="8"/>
  <c r="C5" i="8"/>
  <c r="B4" i="8" l="1"/>
  <c r="B6" i="8" s="1"/>
  <c r="D6" i="8"/>
  <c r="C4" i="8"/>
  <c r="C6" i="8" s="1"/>
  <c r="C23" i="8" s="1"/>
  <c r="B48" i="1"/>
  <c r="C48" i="1"/>
  <c r="D48" i="1"/>
  <c r="B43" i="1"/>
  <c r="C43" i="1"/>
  <c r="C3" i="1" s="1"/>
  <c r="D43" i="1"/>
  <c r="B39" i="1"/>
  <c r="C39" i="1"/>
  <c r="D39" i="1"/>
  <c r="B34" i="1"/>
  <c r="C34" i="1"/>
  <c r="D34" i="1"/>
  <c r="B30" i="1"/>
  <c r="C30" i="1"/>
  <c r="B25" i="1"/>
  <c r="C25" i="1"/>
  <c r="B20" i="1"/>
  <c r="C20" i="1"/>
  <c r="D25" i="1"/>
  <c r="D30" i="1"/>
  <c r="C2" i="1"/>
  <c r="B7" i="1"/>
  <c r="B6" i="1"/>
  <c r="D20" i="1"/>
  <c r="D4" i="1"/>
  <c r="B3" i="1" l="1"/>
  <c r="B4" i="1" s="1"/>
  <c r="B23" i="8"/>
  <c r="B26" i="8"/>
  <c r="C4" i="1"/>
  <c r="C60" i="1" s="1"/>
  <c r="B59" i="1" s="1"/>
  <c r="B60" i="1" l="1"/>
</calcChain>
</file>

<file path=xl/sharedStrings.xml><?xml version="1.0" encoding="utf-8"?>
<sst xmlns="http://schemas.openxmlformats.org/spreadsheetml/2006/main" count="89" uniqueCount="85">
  <si>
    <t>BANK BALANCES</t>
  </si>
  <si>
    <t>Grants General fund (RESTRICTED FUNDS)</t>
  </si>
  <si>
    <t>Income from Groups e.g. Toddlers</t>
  </si>
  <si>
    <t>Charitable donations (RESTRICTED FUNDS)</t>
  </si>
  <si>
    <t>Bank interest building Fund</t>
  </si>
  <si>
    <t>Bank Interest</t>
  </si>
  <si>
    <t>Receipts Beech Hill</t>
  </si>
  <si>
    <t>Beech Hill Gift Aided giving</t>
  </si>
  <si>
    <t>Coffee Morning Donations</t>
  </si>
  <si>
    <t>Gift aided giving building fund</t>
  </si>
  <si>
    <t>Beech Hill</t>
  </si>
  <si>
    <t>Utilities - Beech Hill</t>
  </si>
  <si>
    <t>Insurance - Beech Hill</t>
  </si>
  <si>
    <t>Evangelism</t>
  </si>
  <si>
    <t>Toddler group(Rainbow Tot)</t>
  </si>
  <si>
    <t>Baptist Union Home Mission</t>
  </si>
  <si>
    <t>Baptist Union Church of the Year</t>
  </si>
  <si>
    <t>Worship</t>
  </si>
  <si>
    <t>Materials for services and visiting speaker expenses</t>
  </si>
  <si>
    <t>Church copyright licence</t>
  </si>
  <si>
    <t>Discipleship</t>
  </si>
  <si>
    <t>Discipleship projects and materials</t>
  </si>
  <si>
    <t>Family and Fellowship</t>
  </si>
  <si>
    <t>Fellowship fund (support for those inside the fellowship)</t>
  </si>
  <si>
    <t>Service</t>
  </si>
  <si>
    <t>Support Fund (for those outside the church family)</t>
  </si>
  <si>
    <t>Church Gift</t>
  </si>
  <si>
    <t>Service projects and materials</t>
  </si>
  <si>
    <t>Running Costs</t>
  </si>
  <si>
    <t>Staff costs (excludes pension)</t>
  </si>
  <si>
    <t>Pension</t>
  </si>
  <si>
    <t xml:space="preserve">Alder Grove School Rental </t>
  </si>
  <si>
    <t>Office equipment, stationary, printing, postage and Computer software</t>
  </si>
  <si>
    <t>Legal fees</t>
  </si>
  <si>
    <t>Building Fund  Budget 2024</t>
  </si>
  <si>
    <t>Budget 2024     £   </t>
  </si>
  <si>
    <t>Non-gift aided giving building fund</t>
  </si>
  <si>
    <t>Gift Aid tax refund (from previous year)</t>
  </si>
  <si>
    <t>JBKS Architects fees</t>
  </si>
  <si>
    <t>Structural Engineer</t>
  </si>
  <si>
    <t>Planning Consultant</t>
  </si>
  <si>
    <t>Pre-panning applic fee</t>
  </si>
  <si>
    <t>Planing applic fee</t>
  </si>
  <si>
    <t>General Fund 2025</t>
  </si>
  <si>
    <t>INCOME Total</t>
  </si>
  <si>
    <t>Gift Aid (24/25)</t>
  </si>
  <si>
    <t>INCOME</t>
  </si>
  <si>
    <t>Surplus/Deficit</t>
  </si>
  <si>
    <t>Conferences/training (including Beech Hill)</t>
  </si>
  <si>
    <t>Maintenance - cleaning, building, grounds</t>
  </si>
  <si>
    <t xml:space="preserve">Utilities </t>
  </si>
  <si>
    <t>Evangelism projects and materials inlcuding Alpha</t>
  </si>
  <si>
    <t>Worship Projects including instruments and AV</t>
  </si>
  <si>
    <t xml:space="preserve">Youth </t>
  </si>
  <si>
    <t>Insurance &amp; banking fees</t>
  </si>
  <si>
    <t>Children JAM/creche</t>
  </si>
  <si>
    <t>Repairs and maintenance (includingcleaning)</t>
  </si>
  <si>
    <t>Baptist Union Membership</t>
  </si>
  <si>
    <t xml:space="preserve">Beech Hill Projects - Evangelism, Worship, Discipleship,  Family, Service  (including hall rental) </t>
  </si>
  <si>
    <t>EXPENDITURE Total</t>
  </si>
  <si>
    <t>EXPENDITURE</t>
  </si>
  <si>
    <t>Bank Balance General Fund year START</t>
  </si>
  <si>
    <t>Bank Balance General Fund year END</t>
  </si>
  <si>
    <t xml:space="preserve">Gift-aid Giving </t>
  </si>
  <si>
    <t xml:space="preserve">Non Gift-Aid Giving </t>
  </si>
  <si>
    <t>Gift Aid (Small Donations Scheme)</t>
  </si>
  <si>
    <t>Pastor Services e.g. funeral</t>
  </si>
  <si>
    <t>Charitable Donations (RESTRICTED FUNDS)</t>
  </si>
  <si>
    <t xml:space="preserve">Beech Hill Non Gift-Aid Giving </t>
  </si>
  <si>
    <t>Fellowship projects, hospitality,pastoral, catering and materials</t>
  </si>
  <si>
    <t>Expenditure</t>
  </si>
  <si>
    <t>Grants</t>
  </si>
  <si>
    <t xml:space="preserve">Income </t>
  </si>
  <si>
    <t>Budget 2025</t>
  </si>
  <si>
    <t>Bank Balance Year START</t>
  </si>
  <si>
    <t>Bank Balance Year END</t>
  </si>
  <si>
    <t xml:space="preserve">Other consultants/legal </t>
  </si>
  <si>
    <t>Works eg asbestos removal</t>
  </si>
  <si>
    <t>N/A</t>
  </si>
  <si>
    <t>Budget 2024</t>
  </si>
  <si>
    <t>Budget 24 Projection Year End</t>
  </si>
  <si>
    <t>Budget 2024 Projection Year End</t>
  </si>
  <si>
    <t>Bank Balance Year START incl. legacy*</t>
  </si>
  <si>
    <t>Bank Balance Year END  incl. legacy*</t>
  </si>
  <si>
    <t>*a legacy donation of £27,000 was made to the church in April 2024 which is not restricted to the building fund but could potentially be used toward it should the church so decide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</si>
</sst>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Liberation Sans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06">
    <xf numFmtId="0" fontId="0" fillId="0" borderId="0" xfId="0"/>
    <xf numFmtId="0" fontId="0" fillId="0" borderId="0" xfId="0" applyAlignment="1">
      <alignment vertical="top"/>
    </xf>
    <xf numFmtId="0" fontId="6" fillId="0" borderId="0" xfId="0" applyFont="1"/>
    <xf numFmtId="0" fontId="0" fillId="0" borderId="1" xfId="0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/>
    <xf numFmtId="0" fontId="5" fillId="0" borderId="0" xfId="0" applyFont="1"/>
    <xf numFmtId="0" fontId="0" fillId="0" borderId="2" xfId="0" applyBorder="1" applyAlignment="1">
      <alignment horizontal="right" vertical="top"/>
    </xf>
    <xf numFmtId="0" fontId="3" fillId="2" borderId="1" xfId="0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 vertical="top"/>
    </xf>
    <xf numFmtId="0" fontId="0" fillId="4" borderId="2" xfId="0" applyFill="1" applyBorder="1" applyAlignment="1">
      <alignment horizontal="right" vertical="top"/>
    </xf>
    <xf numFmtId="0" fontId="1" fillId="5" borderId="1" xfId="0" applyFont="1" applyFill="1" applyBorder="1" applyAlignment="1">
      <alignment horizontal="right" vertical="top"/>
    </xf>
    <xf numFmtId="3" fontId="3" fillId="2" borderId="1" xfId="0" applyNumberFormat="1" applyFont="1" applyFill="1" applyBorder="1" applyAlignment="1">
      <alignment horizontal="right"/>
    </xf>
    <xf numFmtId="1" fontId="7" fillId="0" borderId="6" xfId="0" applyNumberFormat="1" applyFont="1" applyBorder="1"/>
    <xf numFmtId="0" fontId="8" fillId="0" borderId="0" xfId="0" applyFont="1" applyAlignment="1">
      <alignment vertical="top"/>
    </xf>
    <xf numFmtId="0" fontId="9" fillId="2" borderId="3" xfId="0" applyFont="1" applyFill="1" applyBorder="1" applyAlignment="1">
      <alignment vertical="top"/>
    </xf>
    <xf numFmtId="1" fontId="6" fillId="2" borderId="1" xfId="0" applyNumberFormat="1" applyFont="1" applyFill="1" applyBorder="1"/>
    <xf numFmtId="1" fontId="6" fillId="2" borderId="6" xfId="0" applyNumberFormat="1" applyFont="1" applyFill="1" applyBorder="1"/>
    <xf numFmtId="0" fontId="9" fillId="3" borderId="3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right" vertical="top"/>
    </xf>
    <xf numFmtId="0" fontId="9" fillId="0" borderId="0" xfId="0" applyFont="1" applyAlignment="1">
      <alignment horizontal="left" vertical="top"/>
    </xf>
    <xf numFmtId="1" fontId="10" fillId="0" borderId="1" xfId="0" applyNumberFormat="1" applyFont="1" applyBorder="1"/>
    <xf numFmtId="0" fontId="9" fillId="2" borderId="1" xfId="0" applyFont="1" applyFill="1" applyBorder="1" applyAlignment="1">
      <alignment horizontal="left" vertical="top"/>
    </xf>
    <xf numFmtId="1" fontId="11" fillId="2" borderId="1" xfId="0" applyNumberFormat="1" applyFont="1" applyFill="1" applyBorder="1"/>
    <xf numFmtId="1" fontId="11" fillId="2" borderId="6" xfId="0" applyNumberFormat="1" applyFont="1" applyFill="1" applyBorder="1" applyAlignment="1">
      <alignment vertical="top"/>
    </xf>
    <xf numFmtId="0" fontId="12" fillId="2" borderId="4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1" fillId="2" borderId="0" xfId="0" applyFont="1" applyFill="1" applyAlignment="1">
      <alignment vertical="top"/>
    </xf>
    <xf numFmtId="0" fontId="11" fillId="2" borderId="1" xfId="0" applyFont="1" applyFill="1" applyBorder="1"/>
    <xf numFmtId="0" fontId="12" fillId="2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left" vertical="top"/>
    </xf>
    <xf numFmtId="0" fontId="11" fillId="3" borderId="1" xfId="0" applyFont="1" applyFill="1" applyBorder="1"/>
    <xf numFmtId="1" fontId="11" fillId="3" borderId="6" xfId="0" applyNumberFormat="1" applyFont="1" applyFill="1" applyBorder="1" applyAlignment="1">
      <alignment vertical="top"/>
    </xf>
    <xf numFmtId="0" fontId="9" fillId="3" borderId="7" xfId="0" applyFont="1" applyFill="1" applyBorder="1" applyAlignment="1">
      <alignment horizontal="left" vertical="top"/>
    </xf>
    <xf numFmtId="0" fontId="12" fillId="3" borderId="4" xfId="0" applyFont="1" applyFill="1" applyBorder="1" applyAlignment="1">
      <alignment horizontal="left" vertical="top" wrapText="1"/>
    </xf>
    <xf numFmtId="1" fontId="11" fillId="3" borderId="6" xfId="0" applyNumberFormat="1" applyFont="1" applyFill="1" applyBorder="1"/>
    <xf numFmtId="0" fontId="12" fillId="3" borderId="2" xfId="0" applyFont="1" applyFill="1" applyBorder="1" applyAlignment="1">
      <alignment horizontal="left" vertical="top"/>
    </xf>
    <xf numFmtId="0" fontId="12" fillId="3" borderId="8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left" vertical="top"/>
    </xf>
    <xf numFmtId="1" fontId="11" fillId="3" borderId="0" xfId="0" applyNumberFormat="1" applyFont="1" applyFill="1" applyAlignment="1">
      <alignment vertical="top"/>
    </xf>
    <xf numFmtId="0" fontId="12" fillId="3" borderId="8" xfId="0" applyFont="1" applyFill="1" applyBorder="1" applyAlignment="1">
      <alignment horizontal="left" vertical="top"/>
    </xf>
    <xf numFmtId="0" fontId="9" fillId="3" borderId="10" xfId="0" applyFont="1" applyFill="1" applyBorder="1" applyAlignment="1">
      <alignment horizontal="left" vertical="top"/>
    </xf>
    <xf numFmtId="0" fontId="12" fillId="3" borderId="2" xfId="0" applyFont="1" applyFill="1" applyBorder="1" applyAlignment="1">
      <alignment horizontal="left" vertical="top" wrapText="1"/>
    </xf>
    <xf numFmtId="0" fontId="12" fillId="3" borderId="5" xfId="0" applyFont="1" applyFill="1" applyBorder="1" applyAlignment="1">
      <alignment horizontal="left" vertical="top"/>
    </xf>
    <xf numFmtId="0" fontId="12" fillId="3" borderId="5" xfId="0" applyFont="1" applyFill="1" applyBorder="1" applyAlignment="1">
      <alignment horizontal="left" vertical="top" wrapText="1"/>
    </xf>
    <xf numFmtId="0" fontId="12" fillId="3" borderId="4" xfId="0" applyFont="1" applyFill="1" applyBorder="1" applyAlignment="1">
      <alignment horizontal="left" vertical="top"/>
    </xf>
    <xf numFmtId="0" fontId="11" fillId="4" borderId="0" xfId="0" applyFont="1" applyFill="1" applyAlignment="1">
      <alignment vertical="top"/>
    </xf>
    <xf numFmtId="0" fontId="11" fillId="4" borderId="1" xfId="0" applyFont="1" applyFill="1" applyBorder="1"/>
    <xf numFmtId="1" fontId="11" fillId="4" borderId="0" xfId="0" applyNumberFormat="1" applyFont="1" applyFill="1" applyAlignment="1">
      <alignment vertical="top"/>
    </xf>
    <xf numFmtId="0" fontId="13" fillId="5" borderId="0" xfId="0" applyFont="1" applyFill="1" applyAlignment="1">
      <alignment vertical="top"/>
    </xf>
    <xf numFmtId="0" fontId="11" fillId="5" borderId="1" xfId="0" applyFont="1" applyFill="1" applyBorder="1"/>
    <xf numFmtId="1" fontId="11" fillId="5" borderId="6" xfId="0" applyNumberFormat="1" applyFont="1" applyFill="1" applyBorder="1" applyAlignment="1">
      <alignment vertical="top"/>
    </xf>
    <xf numFmtId="0" fontId="12" fillId="5" borderId="7" xfId="0" applyFont="1" applyFill="1" applyBorder="1" applyAlignment="1">
      <alignment horizontal="left" vertical="top"/>
    </xf>
    <xf numFmtId="3" fontId="11" fillId="5" borderId="1" xfId="0" applyNumberFormat="1" applyFont="1" applyFill="1" applyBorder="1" applyAlignment="1">
      <alignment horizontal="right"/>
    </xf>
    <xf numFmtId="3" fontId="12" fillId="5" borderId="1" xfId="0" applyNumberFormat="1" applyFont="1" applyFill="1" applyBorder="1" applyAlignment="1">
      <alignment horizontal="right" vertical="top"/>
    </xf>
    <xf numFmtId="0" fontId="12" fillId="5" borderId="3" xfId="0" applyFont="1" applyFill="1" applyBorder="1" applyAlignment="1">
      <alignment horizontal="left" vertical="top"/>
    </xf>
    <xf numFmtId="1" fontId="11" fillId="5" borderId="6" xfId="0" applyNumberFormat="1" applyFont="1" applyFill="1" applyBorder="1" applyAlignment="1">
      <alignment horizontal="right" vertical="top"/>
    </xf>
    <xf numFmtId="0" fontId="11" fillId="0" borderId="0" xfId="0" applyFont="1" applyAlignment="1">
      <alignment vertical="top"/>
    </xf>
    <xf numFmtId="0" fontId="11" fillId="0" borderId="1" xfId="0" applyFont="1" applyBorder="1"/>
    <xf numFmtId="1" fontId="11" fillId="0" borderId="0" xfId="0" applyNumberFormat="1" applyFont="1" applyAlignment="1">
      <alignment vertical="top"/>
    </xf>
    <xf numFmtId="1" fontId="9" fillId="0" borderId="6" xfId="0" applyNumberFormat="1" applyFont="1" applyBorder="1"/>
    <xf numFmtId="3" fontId="0" fillId="6" borderId="1" xfId="0" applyNumberFormat="1" applyFill="1" applyBorder="1"/>
    <xf numFmtId="0" fontId="0" fillId="6" borderId="1" xfId="0" applyFill="1" applyBorder="1"/>
    <xf numFmtId="0" fontId="0" fillId="2" borderId="1" xfId="0" applyFill="1" applyBorder="1"/>
    <xf numFmtId="0" fontId="2" fillId="2" borderId="1" xfId="0" applyFont="1" applyFill="1" applyBorder="1" applyAlignment="1">
      <alignment horizontal="right"/>
    </xf>
    <xf numFmtId="3" fontId="0" fillId="2" borderId="1" xfId="0" applyNumberForma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0" xfId="0" applyFont="1" applyFill="1"/>
    <xf numFmtId="0" fontId="3" fillId="0" borderId="1" xfId="0" applyFont="1" applyBorder="1"/>
    <xf numFmtId="0" fontId="3" fillId="0" borderId="0" xfId="0" applyFont="1" applyAlignment="1">
      <alignment horizontal="left" vertical="top"/>
    </xf>
    <xf numFmtId="0" fontId="3" fillId="2" borderId="3" xfId="0" applyFont="1" applyFill="1" applyBorder="1" applyAlignment="1">
      <alignment vertical="top"/>
    </xf>
    <xf numFmtId="0" fontId="5" fillId="0" borderId="1" xfId="0" applyFont="1" applyBorder="1" applyAlignment="1">
      <alignment horizontal="center" wrapText="1"/>
    </xf>
    <xf numFmtId="0" fontId="3" fillId="2" borderId="1" xfId="0" applyFont="1" applyFill="1" applyBorder="1"/>
    <xf numFmtId="0" fontId="5" fillId="2" borderId="1" xfId="0" applyFont="1" applyFill="1" applyBorder="1" applyAlignment="1">
      <alignment horizontal="center"/>
    </xf>
    <xf numFmtId="3" fontId="3" fillId="2" borderId="1" xfId="0" applyNumberFormat="1" applyFont="1" applyFill="1" applyBorder="1" applyAlignment="1">
      <alignment vertical="top"/>
    </xf>
    <xf numFmtId="0" fontId="0" fillId="6" borderId="0" xfId="0" applyFill="1"/>
    <xf numFmtId="3" fontId="3" fillId="0" borderId="1" xfId="0" applyNumberFormat="1" applyFont="1" applyBorder="1"/>
    <xf numFmtId="0" fontId="5" fillId="5" borderId="1" xfId="0" applyFont="1" applyFill="1" applyBorder="1"/>
    <xf numFmtId="3" fontId="0" fillId="5" borderId="1" xfId="0" applyNumberFormat="1" applyFill="1" applyBorder="1"/>
    <xf numFmtId="0" fontId="0" fillId="5" borderId="1" xfId="0" applyFill="1" applyBorder="1"/>
    <xf numFmtId="0" fontId="5" fillId="2" borderId="1" xfId="0" applyFont="1" applyFill="1" applyBorder="1"/>
    <xf numFmtId="0" fontId="5" fillId="6" borderId="1" xfId="0" applyFont="1" applyFill="1" applyBorder="1"/>
    <xf numFmtId="0" fontId="3" fillId="6" borderId="3" xfId="0" applyFont="1" applyFill="1" applyBorder="1" applyAlignment="1">
      <alignment horizontal="left" vertical="top"/>
    </xf>
    <xf numFmtId="0" fontId="3" fillId="6" borderId="1" xfId="0" applyFont="1" applyFill="1" applyBorder="1" applyAlignment="1">
      <alignment horizontal="right" vertical="top"/>
    </xf>
    <xf numFmtId="3" fontId="3" fillId="6" borderId="1" xfId="0" applyNumberFormat="1" applyFont="1" applyFill="1" applyBorder="1"/>
    <xf numFmtId="0" fontId="5" fillId="6" borderId="1" xfId="0" applyFont="1" applyFill="1" applyBorder="1" applyAlignment="1">
      <alignment horizontal="center"/>
    </xf>
    <xf numFmtId="1" fontId="14" fillId="0" borderId="6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2" fillId="2" borderId="1" xfId="0" applyFont="1" applyFill="1" applyBorder="1" applyAlignment="1">
      <alignment horizontal="right" vertical="top"/>
    </xf>
    <xf numFmtId="0" fontId="9" fillId="2" borderId="1" xfId="0" applyFont="1" applyFill="1" applyBorder="1" applyAlignment="1">
      <alignment horizontal="right" vertical="top"/>
    </xf>
    <xf numFmtId="0" fontId="12" fillId="3" borderId="1" xfId="0" applyFont="1" applyFill="1" applyBorder="1" applyAlignment="1">
      <alignment horizontal="right" vertical="top"/>
    </xf>
    <xf numFmtId="0" fontId="12" fillId="3" borderId="1" xfId="0" applyFont="1" applyFill="1" applyBorder="1" applyAlignment="1">
      <alignment horizontal="right" wrapText="1"/>
    </xf>
    <xf numFmtId="0" fontId="12" fillId="3" borderId="1" xfId="0" applyFont="1" applyFill="1" applyBorder="1" applyAlignment="1">
      <alignment horizontal="right" vertical="top" wrapText="1"/>
    </xf>
    <xf numFmtId="0" fontId="11" fillId="3" borderId="0" xfId="0" applyFont="1" applyFill="1"/>
    <xf numFmtId="0" fontId="11" fillId="5" borderId="1" xfId="0" applyFont="1" applyFill="1" applyBorder="1" applyAlignment="1">
      <alignment horizontal="right" vertical="top"/>
    </xf>
    <xf numFmtId="1" fontId="15" fillId="0" borderId="6" xfId="0" applyNumberFormat="1" applyFont="1" applyBorder="1" applyAlignment="1">
      <alignment horizontal="center" vertical="top" wrapText="1"/>
    </xf>
    <xf numFmtId="3" fontId="2" fillId="5" borderId="1" xfId="0" applyNumberFormat="1" applyFont="1" applyFill="1" applyBorder="1"/>
    <xf numFmtId="0" fontId="16" fillId="0" borderId="0" xfId="0" applyFont="1" applyAlignment="1">
      <alignment wrapText="1"/>
    </xf>
  </cellXfs>
  <cellStyles count="2">
    <cellStyle name="Normal" xfId="0" builtinId="0"/>
    <cellStyle name="Normal 2" xfId="1" xr:uid="{A697EECF-A725-4BA7-B9BC-14285894F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F0FFC-9D45-4B53-AF2C-24F1B7E96EF6}">
  <sheetPr>
    <pageSetUpPr fitToPage="1"/>
  </sheetPr>
  <dimension ref="A1:D60"/>
  <sheetViews>
    <sheetView showWhiteSpace="0" zoomScale="117" zoomScaleNormal="117" zoomScaleSheetLayoutView="110" workbookViewId="0">
      <pane xSplit="1" ySplit="1" topLeftCell="B11" activePane="bottomRight" state="frozen"/>
      <selection pane="topRight" activeCell="B1" sqref="B1"/>
      <selection pane="bottomLeft" activeCell="A2" sqref="A2"/>
      <selection pane="bottomRight" activeCell="G7" sqref="G7"/>
    </sheetView>
  </sheetViews>
  <sheetFormatPr defaultColWidth="9.140625" defaultRowHeight="18.75"/>
  <cols>
    <col min="1" max="1" width="45.7109375" style="63" customWidth="1"/>
    <col min="2" max="2" width="11.42578125" style="64" customWidth="1"/>
    <col min="3" max="3" width="13.140625" style="65" customWidth="1"/>
    <col min="4" max="4" width="12.5703125" style="8" customWidth="1"/>
    <col min="5" max="6" width="9.140625" style="1"/>
    <col min="7" max="7" width="20" style="1" customWidth="1"/>
    <col min="8" max="16384" width="9.140625" style="1"/>
  </cols>
  <sheetData>
    <row r="1" spans="1:4" ht="36.6" customHeight="1" thickBot="1">
      <c r="A1" s="18" t="s">
        <v>43</v>
      </c>
      <c r="B1" s="94" t="s">
        <v>73</v>
      </c>
      <c r="C1" s="93" t="s">
        <v>80</v>
      </c>
      <c r="D1" s="95" t="s">
        <v>79</v>
      </c>
    </row>
    <row r="2" spans="1:4" ht="18.600000000000001" customHeight="1" thickBot="1">
      <c r="A2" s="19" t="s">
        <v>44</v>
      </c>
      <c r="B2" s="20">
        <f>SUM(B6:B18)</f>
        <v>94821.380599999989</v>
      </c>
      <c r="C2" s="21">
        <f>SUM(C6:C18)</f>
        <v>108441.51</v>
      </c>
      <c r="D2" s="16">
        <v>110400</v>
      </c>
    </row>
    <row r="3" spans="1:4" ht="22.35" customHeight="1" thickBot="1">
      <c r="A3" s="22" t="s">
        <v>59</v>
      </c>
      <c r="B3" s="23">
        <f>SUM(B20+B25+B30+B34+B39+B43+B48)</f>
        <v>104529</v>
      </c>
      <c r="C3" s="23">
        <f>SUM(C20+C25+C30+C34+C39+C43+C48)</f>
        <v>108198</v>
      </c>
      <c r="D3" s="13">
        <v>119651</v>
      </c>
    </row>
    <row r="4" spans="1:4" ht="16.149999999999999" customHeight="1">
      <c r="A4" s="24" t="s">
        <v>47</v>
      </c>
      <c r="B4" s="25">
        <f>SUM(B2-B3)</f>
        <v>-9707.6194000000105</v>
      </c>
      <c r="C4" s="66">
        <f>SUM(C2-C3)</f>
        <v>243.50999999999476</v>
      </c>
      <c r="D4" s="17">
        <f>SUM(D2-D3)</f>
        <v>-9251</v>
      </c>
    </row>
    <row r="5" spans="1:4" ht="22.35" customHeight="1">
      <c r="A5" s="26" t="s">
        <v>46</v>
      </c>
      <c r="B5" s="27"/>
      <c r="C5" s="28"/>
      <c r="D5" s="9"/>
    </row>
    <row r="6" spans="1:4">
      <c r="A6" s="29" t="s">
        <v>63</v>
      </c>
      <c r="B6" s="27">
        <f>SUM((C6)*1.06)</f>
        <v>70577.460599999991</v>
      </c>
      <c r="C6" s="28">
        <v>66582.509999999995</v>
      </c>
      <c r="D6" s="10">
        <v>80000</v>
      </c>
    </row>
    <row r="7" spans="1:4" ht="17.45" customHeight="1">
      <c r="A7" s="30" t="s">
        <v>64</v>
      </c>
      <c r="B7" s="27">
        <f>SUM((C7)*1.06)</f>
        <v>3743.92</v>
      </c>
      <c r="C7" s="28">
        <v>3532</v>
      </c>
      <c r="D7" s="11">
        <v>5000</v>
      </c>
    </row>
    <row r="8" spans="1:4" ht="16.350000000000001" customHeight="1">
      <c r="A8" s="30" t="s">
        <v>45</v>
      </c>
      <c r="B8" s="28">
        <v>15780</v>
      </c>
      <c r="C8" s="31">
        <v>33000</v>
      </c>
      <c r="D8" s="10">
        <v>16000</v>
      </c>
    </row>
    <row r="9" spans="1:4">
      <c r="A9" s="30" t="s">
        <v>65</v>
      </c>
      <c r="B9" s="32">
        <v>1700</v>
      </c>
      <c r="C9" s="28">
        <v>1650</v>
      </c>
      <c r="D9" s="11">
        <v>0</v>
      </c>
    </row>
    <row r="10" spans="1:4">
      <c r="A10" s="30" t="s">
        <v>2</v>
      </c>
      <c r="B10" s="32"/>
      <c r="C10" s="28">
        <v>660</v>
      </c>
      <c r="D10" s="11">
        <v>1300</v>
      </c>
    </row>
    <row r="11" spans="1:4" ht="16.5" customHeight="1">
      <c r="A11" s="33" t="s">
        <v>66</v>
      </c>
      <c r="B11" s="32">
        <v>250</v>
      </c>
      <c r="C11" s="28">
        <v>442</v>
      </c>
      <c r="D11" s="12">
        <v>200</v>
      </c>
    </row>
    <row r="12" spans="1:4" ht="17.25" customHeight="1">
      <c r="A12" s="30" t="s">
        <v>67</v>
      </c>
      <c r="B12" s="32">
        <v>0</v>
      </c>
      <c r="C12" s="28">
        <v>0</v>
      </c>
      <c r="D12" s="11">
        <v>5500</v>
      </c>
    </row>
    <row r="13" spans="1:4" ht="17.25" customHeight="1">
      <c r="A13" s="30" t="s">
        <v>5</v>
      </c>
      <c r="B13" s="32">
        <v>570</v>
      </c>
      <c r="C13" s="28">
        <v>570</v>
      </c>
      <c r="D13" s="96">
        <v>0</v>
      </c>
    </row>
    <row r="14" spans="1:4" ht="19.5" thickBot="1">
      <c r="A14" s="30" t="s">
        <v>1</v>
      </c>
      <c r="B14" s="32">
        <v>0</v>
      </c>
      <c r="C14" s="28"/>
      <c r="D14" s="96">
        <v>0</v>
      </c>
    </row>
    <row r="15" spans="1:4" ht="19.5" thickBot="1">
      <c r="A15" s="34" t="s">
        <v>6</v>
      </c>
      <c r="B15" s="32"/>
      <c r="C15" s="28"/>
      <c r="D15" s="97"/>
    </row>
    <row r="16" spans="1:4" ht="17.25" customHeight="1">
      <c r="A16" s="35" t="s">
        <v>7</v>
      </c>
      <c r="B16" s="32">
        <v>0</v>
      </c>
      <c r="C16" s="28">
        <v>0</v>
      </c>
      <c r="D16" s="96">
        <v>1200</v>
      </c>
    </row>
    <row r="17" spans="1:4" ht="16.5" customHeight="1">
      <c r="A17" s="35" t="s">
        <v>68</v>
      </c>
      <c r="B17" s="32">
        <v>800</v>
      </c>
      <c r="C17" s="28">
        <v>732</v>
      </c>
      <c r="D17" s="96">
        <v>0</v>
      </c>
    </row>
    <row r="18" spans="1:4">
      <c r="A18" s="35" t="s">
        <v>8</v>
      </c>
      <c r="B18" s="32">
        <v>1400</v>
      </c>
      <c r="C18" s="28">
        <v>1273</v>
      </c>
      <c r="D18" s="96">
        <v>800</v>
      </c>
    </row>
    <row r="19" spans="1:4">
      <c r="A19" s="36" t="s">
        <v>60</v>
      </c>
      <c r="B19" s="37"/>
      <c r="C19" s="38"/>
      <c r="D19" s="98"/>
    </row>
    <row r="20" spans="1:4" ht="19.5" thickBot="1">
      <c r="A20" s="39" t="s">
        <v>10</v>
      </c>
      <c r="B20" s="23">
        <f>SUM(B21:B24)</f>
        <v>2300</v>
      </c>
      <c r="C20" s="23">
        <f>SUM(C21:C24)</f>
        <v>592</v>
      </c>
      <c r="D20" s="23">
        <f>SUM(D21:D24)</f>
        <v>2135</v>
      </c>
    </row>
    <row r="21" spans="1:4" ht="34.5" customHeight="1">
      <c r="A21" s="40" t="s">
        <v>58</v>
      </c>
      <c r="B21" s="37">
        <v>1000</v>
      </c>
      <c r="C21" s="41">
        <v>192</v>
      </c>
      <c r="D21" s="99">
        <v>1180</v>
      </c>
    </row>
    <row r="22" spans="1:4" ht="17.25" customHeight="1">
      <c r="A22" s="42" t="s">
        <v>11</v>
      </c>
      <c r="B22" s="37">
        <v>500</v>
      </c>
      <c r="C22" s="38">
        <v>0</v>
      </c>
      <c r="D22" s="98">
        <v>150</v>
      </c>
    </row>
    <row r="23" spans="1:4" ht="19.5" customHeight="1">
      <c r="A23" s="42" t="s">
        <v>12</v>
      </c>
      <c r="B23" s="37">
        <v>300</v>
      </c>
      <c r="C23" s="38">
        <v>250</v>
      </c>
      <c r="D23" s="98">
        <v>355</v>
      </c>
    </row>
    <row r="24" spans="1:4" ht="18.600000000000001" customHeight="1" thickBot="1">
      <c r="A24" s="43" t="s">
        <v>49</v>
      </c>
      <c r="B24" s="37">
        <v>500</v>
      </c>
      <c r="C24" s="38">
        <v>150</v>
      </c>
      <c r="D24" s="100">
        <v>450</v>
      </c>
    </row>
    <row r="25" spans="1:4" ht="19.5" thickBot="1">
      <c r="A25" s="44" t="s">
        <v>13</v>
      </c>
      <c r="B25" s="23">
        <f>SUM(B26:B29)</f>
        <v>2800</v>
      </c>
      <c r="C25" s="23">
        <f>SUM(C26:C29)</f>
        <v>3194</v>
      </c>
      <c r="D25" s="23">
        <f>SUM(D26:D29)</f>
        <v>2000</v>
      </c>
    </row>
    <row r="26" spans="1:4" ht="16.7" customHeight="1">
      <c r="A26" s="42" t="s">
        <v>14</v>
      </c>
      <c r="B26" s="37">
        <v>450</v>
      </c>
      <c r="C26" s="38">
        <v>403</v>
      </c>
      <c r="D26" s="98">
        <v>100</v>
      </c>
    </row>
    <row r="27" spans="1:4" ht="17.45" customHeight="1">
      <c r="A27" s="42" t="s">
        <v>15</v>
      </c>
      <c r="B27" s="38">
        <v>1400</v>
      </c>
      <c r="C27" s="45">
        <v>2000</v>
      </c>
      <c r="D27" s="98">
        <v>1000</v>
      </c>
    </row>
    <row r="28" spans="1:4" ht="15.6" customHeight="1">
      <c r="A28" s="42" t="s">
        <v>16</v>
      </c>
      <c r="B28" s="37">
        <v>600</v>
      </c>
      <c r="C28" s="38">
        <v>500</v>
      </c>
      <c r="D28" s="98">
        <v>500</v>
      </c>
    </row>
    <row r="29" spans="1:4" ht="15.75" customHeight="1" thickBot="1">
      <c r="A29" s="46" t="s">
        <v>51</v>
      </c>
      <c r="B29" s="37">
        <v>350</v>
      </c>
      <c r="C29" s="38">
        <v>291</v>
      </c>
      <c r="D29" s="98">
        <v>400</v>
      </c>
    </row>
    <row r="30" spans="1:4" ht="19.5" thickBot="1">
      <c r="A30" s="47" t="s">
        <v>17</v>
      </c>
      <c r="B30" s="23">
        <f>SUM(B31:B33)</f>
        <v>1450</v>
      </c>
      <c r="C30" s="23">
        <f>SUM(C31:C33)</f>
        <v>1129</v>
      </c>
      <c r="D30" s="23">
        <f>SUM(D31:D33)</f>
        <v>1600</v>
      </c>
    </row>
    <row r="31" spans="1:4" ht="17.25" customHeight="1">
      <c r="A31" s="48" t="s">
        <v>18</v>
      </c>
      <c r="B31" s="37">
        <v>400</v>
      </c>
      <c r="C31" s="38">
        <v>333</v>
      </c>
      <c r="D31" s="100">
        <v>500</v>
      </c>
    </row>
    <row r="32" spans="1:4" ht="16.5" customHeight="1">
      <c r="A32" s="42" t="s">
        <v>19</v>
      </c>
      <c r="B32" s="37">
        <v>800</v>
      </c>
      <c r="C32" s="38">
        <v>750</v>
      </c>
      <c r="D32" s="98">
        <v>750</v>
      </c>
    </row>
    <row r="33" spans="1:4" ht="18" customHeight="1" thickBot="1">
      <c r="A33" s="49" t="s">
        <v>52</v>
      </c>
      <c r="B33" s="37">
        <v>250</v>
      </c>
      <c r="C33" s="38">
        <v>46</v>
      </c>
      <c r="D33" s="98">
        <v>350</v>
      </c>
    </row>
    <row r="34" spans="1:4" ht="19.5" thickBot="1">
      <c r="A34" s="22" t="s">
        <v>20</v>
      </c>
      <c r="B34" s="23">
        <f>SUM(B35:B38)</f>
        <v>1650</v>
      </c>
      <c r="C34" s="23">
        <f>SUM(C35:C38)</f>
        <v>1419</v>
      </c>
      <c r="D34" s="23">
        <f>SUM(D35:D38)</f>
        <v>2000</v>
      </c>
    </row>
    <row r="35" spans="1:4" ht="16.5" customHeight="1">
      <c r="A35" s="40" t="s">
        <v>53</v>
      </c>
      <c r="B35" s="37">
        <v>500</v>
      </c>
      <c r="C35" s="38">
        <v>437</v>
      </c>
      <c r="D35" s="100">
        <v>350</v>
      </c>
    </row>
    <row r="36" spans="1:4">
      <c r="A36" s="40" t="s">
        <v>55</v>
      </c>
      <c r="B36" s="37">
        <v>300</v>
      </c>
      <c r="C36" s="38">
        <v>232</v>
      </c>
      <c r="D36" s="100">
        <v>175</v>
      </c>
    </row>
    <row r="37" spans="1:4" ht="15.75" customHeight="1">
      <c r="A37" s="49" t="s">
        <v>48</v>
      </c>
      <c r="B37" s="37">
        <v>500</v>
      </c>
      <c r="C37" s="38">
        <v>496</v>
      </c>
      <c r="D37" s="98">
        <v>1200</v>
      </c>
    </row>
    <row r="38" spans="1:4" ht="16.5" customHeight="1" thickBot="1">
      <c r="A38" s="46" t="s">
        <v>21</v>
      </c>
      <c r="B38" s="37">
        <v>350</v>
      </c>
      <c r="C38" s="38">
        <v>254</v>
      </c>
      <c r="D38" s="98">
        <v>275</v>
      </c>
    </row>
    <row r="39" spans="1:4" ht="19.5" thickBot="1">
      <c r="A39" s="47" t="s">
        <v>22</v>
      </c>
      <c r="B39" s="23">
        <f>SUM(B40:B42)</f>
        <v>3000</v>
      </c>
      <c r="C39" s="23">
        <f>SUM(C40:C42)</f>
        <v>2866</v>
      </c>
      <c r="D39" s="23">
        <f>SUM(D40:D42)</f>
        <v>4000</v>
      </c>
    </row>
    <row r="40" spans="1:4" ht="18" customHeight="1">
      <c r="A40" s="48" t="s">
        <v>23</v>
      </c>
      <c r="B40" s="37">
        <v>1200</v>
      </c>
      <c r="C40" s="38">
        <v>1154</v>
      </c>
      <c r="D40" s="100">
        <v>1800</v>
      </c>
    </row>
    <row r="41" spans="1:4" ht="18" customHeight="1">
      <c r="A41" s="50" t="s">
        <v>57</v>
      </c>
      <c r="B41" s="37">
        <v>300</v>
      </c>
      <c r="C41" s="38">
        <v>250</v>
      </c>
      <c r="D41" s="100">
        <v>300</v>
      </c>
    </row>
    <row r="42" spans="1:4" ht="18" customHeight="1" thickBot="1">
      <c r="A42" s="46" t="s">
        <v>69</v>
      </c>
      <c r="B42" s="37">
        <v>1500</v>
      </c>
      <c r="C42" s="38">
        <v>1462</v>
      </c>
      <c r="D42" s="98">
        <v>1900</v>
      </c>
    </row>
    <row r="43" spans="1:4" ht="19.5" thickBot="1">
      <c r="A43" s="47" t="s">
        <v>24</v>
      </c>
      <c r="B43" s="23">
        <f>SUM(B44:B47)</f>
        <v>8400</v>
      </c>
      <c r="C43" s="23">
        <f>SUM(C44:C47)</f>
        <v>5526</v>
      </c>
      <c r="D43" s="23">
        <f>SUM(D44:D47)</f>
        <v>12126</v>
      </c>
    </row>
    <row r="44" spans="1:4" ht="17.25" customHeight="1">
      <c r="A44" s="51" t="s">
        <v>3</v>
      </c>
      <c r="B44" s="37">
        <v>0</v>
      </c>
      <c r="C44" s="38">
        <v>0</v>
      </c>
      <c r="D44" s="98">
        <v>5600</v>
      </c>
    </row>
    <row r="45" spans="1:4" ht="17.25" customHeight="1">
      <c r="A45" s="42" t="s">
        <v>25</v>
      </c>
      <c r="B45" s="37">
        <v>1200</v>
      </c>
      <c r="C45" s="38">
        <v>1000</v>
      </c>
      <c r="D45" s="98">
        <v>1500</v>
      </c>
    </row>
    <row r="46" spans="1:4" ht="16.5" customHeight="1">
      <c r="A46" s="48" t="s">
        <v>26</v>
      </c>
      <c r="B46" s="37">
        <v>7000</v>
      </c>
      <c r="C46" s="38">
        <v>4526</v>
      </c>
      <c r="D46" s="101">
        <v>4526</v>
      </c>
    </row>
    <row r="47" spans="1:4" ht="18.75" customHeight="1" thickBot="1">
      <c r="A47" s="46" t="s">
        <v>27</v>
      </c>
      <c r="B47" s="37">
        <v>200</v>
      </c>
      <c r="C47" s="38">
        <v>0</v>
      </c>
      <c r="D47" s="98">
        <v>500</v>
      </c>
    </row>
    <row r="48" spans="1:4" ht="19.5" thickBot="1">
      <c r="A48" s="44" t="s">
        <v>28</v>
      </c>
      <c r="B48" s="23">
        <f>SUM(B49:B56)</f>
        <v>84929</v>
      </c>
      <c r="C48" s="23">
        <f>SUM(C49:C56)</f>
        <v>93472</v>
      </c>
      <c r="D48" s="23">
        <f>SUM(D49:D56)</f>
        <v>92366</v>
      </c>
    </row>
    <row r="49" spans="1:4" ht="24" customHeight="1">
      <c r="A49" s="40" t="s">
        <v>29</v>
      </c>
      <c r="B49" s="37">
        <v>56933</v>
      </c>
      <c r="C49" s="41">
        <v>58100</v>
      </c>
      <c r="D49" s="99">
        <v>60209</v>
      </c>
    </row>
    <row r="50" spans="1:4" ht="15" customHeight="1">
      <c r="A50" s="42" t="s">
        <v>30</v>
      </c>
      <c r="B50" s="37">
        <v>10496</v>
      </c>
      <c r="C50" s="38">
        <v>10305</v>
      </c>
      <c r="D50" s="98">
        <v>10757</v>
      </c>
    </row>
    <row r="51" spans="1:4" ht="15.75" customHeight="1">
      <c r="A51" s="42" t="s">
        <v>50</v>
      </c>
      <c r="B51" s="37">
        <v>6500</v>
      </c>
      <c r="C51" s="38">
        <v>6000</v>
      </c>
      <c r="D51" s="98">
        <v>7000</v>
      </c>
    </row>
    <row r="52" spans="1:4" ht="18" customHeight="1">
      <c r="A52" s="42" t="s">
        <v>54</v>
      </c>
      <c r="B52" s="37">
        <v>1500</v>
      </c>
      <c r="C52" s="38">
        <v>1350</v>
      </c>
      <c r="D52" s="98">
        <v>1200</v>
      </c>
    </row>
    <row r="53" spans="1:4">
      <c r="A53" s="42" t="s">
        <v>31</v>
      </c>
      <c r="B53" s="37">
        <v>6700</v>
      </c>
      <c r="C53" s="38">
        <v>6500</v>
      </c>
      <c r="D53" s="98">
        <v>6000</v>
      </c>
    </row>
    <row r="54" spans="1:4" ht="18" customHeight="1">
      <c r="A54" s="42" t="s">
        <v>56</v>
      </c>
      <c r="B54" s="37">
        <v>700</v>
      </c>
      <c r="C54" s="38">
        <v>664</v>
      </c>
      <c r="D54" s="98">
        <v>1000</v>
      </c>
    </row>
    <row r="55" spans="1:4" ht="32.25" customHeight="1">
      <c r="A55" s="48" t="s">
        <v>32</v>
      </c>
      <c r="B55" s="37">
        <v>1100</v>
      </c>
      <c r="C55" s="38">
        <v>917</v>
      </c>
      <c r="D55" s="100">
        <v>1200</v>
      </c>
    </row>
    <row r="56" spans="1:4" ht="15.75" customHeight="1" thickBot="1">
      <c r="A56" s="43" t="s">
        <v>33</v>
      </c>
      <c r="B56" s="37">
        <v>1000</v>
      </c>
      <c r="C56" s="38">
        <v>9636</v>
      </c>
      <c r="D56" s="100">
        <v>5000</v>
      </c>
    </row>
    <row r="57" spans="1:4">
      <c r="A57" s="52"/>
      <c r="B57" s="53"/>
      <c r="C57" s="54"/>
      <c r="D57" s="14"/>
    </row>
    <row r="58" spans="1:4">
      <c r="A58" s="55" t="s">
        <v>0</v>
      </c>
      <c r="B58" s="56"/>
      <c r="C58" s="57"/>
      <c r="D58" s="15"/>
    </row>
    <row r="59" spans="1:4" ht="19.5" thickBot="1">
      <c r="A59" s="58" t="s">
        <v>61</v>
      </c>
      <c r="B59" s="59">
        <f>SUM(C60)</f>
        <v>47277.509999999995</v>
      </c>
      <c r="C59" s="60">
        <v>47034</v>
      </c>
      <c r="D59" s="60">
        <v>47034</v>
      </c>
    </row>
    <row r="60" spans="1:4" ht="19.5" thickBot="1">
      <c r="A60" s="61" t="s">
        <v>62</v>
      </c>
      <c r="B60" s="59">
        <f>SUM(B59+B4)</f>
        <v>37569.890599999984</v>
      </c>
      <c r="C60" s="62">
        <f>SUM(C59+C4)</f>
        <v>47277.509999999995</v>
      </c>
      <c r="D60" s="102">
        <v>40757</v>
      </c>
    </row>
  </sheetData>
  <pageMargins left="0.25" right="0.25" top="0.75" bottom="0.75" header="0.3" footer="0.3"/>
  <pageSetup paperSize="9" scale="6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89ADB-C790-421D-8A8C-452077FFE98F}">
  <dimension ref="A1:D29"/>
  <sheetViews>
    <sheetView tabSelected="1" workbookViewId="0">
      <selection activeCell="E28" sqref="E28"/>
    </sheetView>
  </sheetViews>
  <sheetFormatPr defaultRowHeight="15"/>
  <cols>
    <col min="1" max="1" width="34.85546875" customWidth="1"/>
    <col min="2" max="2" width="11.28515625" customWidth="1"/>
    <col min="3" max="3" width="11.85546875" customWidth="1"/>
    <col min="4" max="4" width="11.7109375" customWidth="1"/>
  </cols>
  <sheetData>
    <row r="1" spans="1:4" ht="18.75">
      <c r="A1" s="2" t="s">
        <v>34</v>
      </c>
      <c r="B1" s="2"/>
      <c r="C1" s="2"/>
    </row>
    <row r="3" spans="1:4" ht="33" customHeight="1" thickBot="1">
      <c r="A3" s="4"/>
      <c r="B3" s="4" t="s">
        <v>73</v>
      </c>
      <c r="C3" s="103" t="s">
        <v>81</v>
      </c>
      <c r="D3" s="78" t="s">
        <v>35</v>
      </c>
    </row>
    <row r="4" spans="1:4" ht="15.75" thickBot="1">
      <c r="A4" s="77" t="s">
        <v>44</v>
      </c>
      <c r="B4" s="81">
        <f>SUM(B8:B12)</f>
        <v>76100</v>
      </c>
      <c r="C4" s="79">
        <f>SUM(C8:C12)</f>
        <v>70917</v>
      </c>
      <c r="D4" s="80">
        <v>79600</v>
      </c>
    </row>
    <row r="5" spans="1:4" ht="15.75" thickBot="1">
      <c r="A5" s="89" t="s">
        <v>59</v>
      </c>
      <c r="B5" s="90">
        <f>SUM(B14:B20)</f>
        <v>42865</v>
      </c>
      <c r="C5" s="91">
        <f>SUM(C14:C20)</f>
        <v>35960</v>
      </c>
      <c r="D5" s="92">
        <v>62014</v>
      </c>
    </row>
    <row r="6" spans="1:4">
      <c r="A6" s="76" t="s">
        <v>47</v>
      </c>
      <c r="B6" s="75">
        <f>SUM(B4)-B5</f>
        <v>33235</v>
      </c>
      <c r="C6" s="75">
        <f>SUM(C4)-C5</f>
        <v>34957</v>
      </c>
      <c r="D6" s="5">
        <f>SUM(D4)-D5</f>
        <v>17586</v>
      </c>
    </row>
    <row r="7" spans="1:4">
      <c r="A7" s="79" t="s">
        <v>72</v>
      </c>
      <c r="B7" s="79"/>
      <c r="C7" s="79"/>
      <c r="D7" s="87"/>
    </row>
    <row r="8" spans="1:4">
      <c r="A8" s="72" t="s">
        <v>9</v>
      </c>
      <c r="B8" s="73">
        <v>55000</v>
      </c>
      <c r="C8" s="74">
        <v>48300</v>
      </c>
      <c r="D8" s="71">
        <v>50000</v>
      </c>
    </row>
    <row r="9" spans="1:4">
      <c r="A9" s="72" t="s">
        <v>36</v>
      </c>
      <c r="B9" s="73">
        <v>5000</v>
      </c>
      <c r="C9" s="72">
        <v>5117</v>
      </c>
      <c r="D9" s="71">
        <v>5000</v>
      </c>
    </row>
    <row r="10" spans="1:4">
      <c r="A10" s="72" t="s">
        <v>37</v>
      </c>
      <c r="B10" s="73">
        <v>15000</v>
      </c>
      <c r="C10" s="72">
        <v>16500</v>
      </c>
      <c r="D10" s="71">
        <v>12500</v>
      </c>
    </row>
    <row r="11" spans="1:4">
      <c r="A11" s="72" t="s">
        <v>71</v>
      </c>
      <c r="B11" s="72"/>
      <c r="C11" s="72"/>
      <c r="D11" s="71">
        <v>10000</v>
      </c>
    </row>
    <row r="12" spans="1:4">
      <c r="A12" s="72" t="s">
        <v>4</v>
      </c>
      <c r="B12" s="70">
        <v>1100</v>
      </c>
      <c r="C12" s="70">
        <v>1000</v>
      </c>
      <c r="D12" s="69">
        <v>100</v>
      </c>
    </row>
    <row r="13" spans="1:4">
      <c r="A13" s="88" t="s">
        <v>70</v>
      </c>
      <c r="B13" s="88"/>
      <c r="C13" s="88"/>
      <c r="D13" s="88"/>
    </row>
    <row r="14" spans="1:4">
      <c r="A14" s="68" t="s">
        <v>38</v>
      </c>
      <c r="B14" s="68">
        <v>17344</v>
      </c>
      <c r="C14" s="82">
        <v>29344</v>
      </c>
      <c r="D14" s="67">
        <v>29344</v>
      </c>
    </row>
    <row r="15" spans="1:4">
      <c r="A15" s="68" t="s">
        <v>39</v>
      </c>
      <c r="B15" s="68">
        <v>7920</v>
      </c>
      <c r="C15" s="68">
        <v>0</v>
      </c>
      <c r="D15" s="67">
        <v>7920</v>
      </c>
    </row>
    <row r="16" spans="1:4">
      <c r="A16" s="68" t="s">
        <v>40</v>
      </c>
      <c r="B16" s="68">
        <v>3720</v>
      </c>
      <c r="C16" s="68">
        <v>3000</v>
      </c>
      <c r="D16" s="67">
        <v>6720</v>
      </c>
    </row>
    <row r="17" spans="1:4">
      <c r="A17" s="68" t="s">
        <v>76</v>
      </c>
      <c r="B17" s="67">
        <v>10000</v>
      </c>
      <c r="C17" s="68">
        <v>2165</v>
      </c>
      <c r="D17" s="67">
        <v>12000</v>
      </c>
    </row>
    <row r="18" spans="1:4">
      <c r="A18" s="68" t="s">
        <v>41</v>
      </c>
      <c r="B18" s="68">
        <v>0</v>
      </c>
      <c r="C18" s="68">
        <v>902</v>
      </c>
      <c r="D18" s="67">
        <v>2149</v>
      </c>
    </row>
    <row r="19" spans="1:4">
      <c r="A19" s="68" t="s">
        <v>42</v>
      </c>
      <c r="B19" s="68">
        <v>3881</v>
      </c>
      <c r="C19" s="68">
        <v>0</v>
      </c>
      <c r="D19" s="67">
        <v>3881</v>
      </c>
    </row>
    <row r="20" spans="1:4">
      <c r="A20" s="68" t="s">
        <v>77</v>
      </c>
      <c r="B20" s="68"/>
      <c r="C20" s="68">
        <v>549</v>
      </c>
      <c r="D20" s="68">
        <v>0</v>
      </c>
    </row>
    <row r="22" spans="1:4">
      <c r="A22" s="84" t="s">
        <v>74</v>
      </c>
      <c r="B22" s="104">
        <f>SUM(C23)</f>
        <v>74571</v>
      </c>
      <c r="C22" s="85">
        <f>SUM(D22)</f>
        <v>39614</v>
      </c>
      <c r="D22" s="86">
        <v>39614</v>
      </c>
    </row>
    <row r="23" spans="1:4">
      <c r="A23" s="84" t="s">
        <v>75</v>
      </c>
      <c r="B23" s="85">
        <f>SUM(B6)+B22</f>
        <v>107806</v>
      </c>
      <c r="C23" s="85">
        <f>SUM(C6)+C22</f>
        <v>74571</v>
      </c>
      <c r="D23" s="86">
        <f>SUM(D6+D22)</f>
        <v>57200</v>
      </c>
    </row>
    <row r="24" spans="1:4">
      <c r="A24" s="7"/>
      <c r="B24" s="7"/>
      <c r="C24" s="7"/>
    </row>
    <row r="25" spans="1:4">
      <c r="A25" s="4" t="s">
        <v>82</v>
      </c>
      <c r="B25" s="83">
        <f>SUM(C26)</f>
        <v>101571</v>
      </c>
      <c r="C25" s="6" t="s">
        <v>78</v>
      </c>
      <c r="D25" s="4"/>
    </row>
    <row r="26" spans="1:4">
      <c r="A26" s="4" t="s">
        <v>83</v>
      </c>
      <c r="B26" s="6">
        <f>SUM(B6)+B25</f>
        <v>134806</v>
      </c>
      <c r="C26" s="6">
        <f>SUM(C23+27000)</f>
        <v>101571</v>
      </c>
      <c r="D26" s="3"/>
    </row>
    <row r="28" spans="1:4" ht="45.75">
      <c r="A28" s="105" t="s">
        <v>84</v>
      </c>
    </row>
    <row r="29" spans="1:4">
      <c r="A29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7FF75A6E1C24D80D97024067DBD47" ma:contentTypeVersion="18" ma:contentTypeDescription="Create a new document." ma:contentTypeScope="" ma:versionID="a082e7c466142f573b201638ec11dcb6">
  <xsd:schema xmlns:xsd="http://www.w3.org/2001/XMLSchema" xmlns:xs="http://www.w3.org/2001/XMLSchema" xmlns:p="http://schemas.microsoft.com/office/2006/metadata/properties" xmlns:ns2="123ae9f8-f0d6-4aa0-8d6d-2edb90124407" xmlns:ns3="20d27ba8-c6a3-427c-9e1f-4e9a0dda585d" targetNamespace="http://schemas.microsoft.com/office/2006/metadata/properties" ma:root="true" ma:fieldsID="f508763abe33f2351a67b9945285c498" ns2:_="" ns3:_="">
    <xsd:import namespace="123ae9f8-f0d6-4aa0-8d6d-2edb90124407"/>
    <xsd:import namespace="20d27ba8-c6a3-427c-9e1f-4e9a0dda585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ae9f8-f0d6-4aa0-8d6d-2edb901244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5b80e92-5171-4af1-8c51-dd28076cb50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d27ba8-c6a3-427c-9e1f-4e9a0dda585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4cba207-0e5c-473f-9a45-fcf12612db9a}" ma:internalName="TaxCatchAll" ma:showField="CatchAllData" ma:web="20d27ba8-c6a3-427c-9e1f-4e9a0dda585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d27ba8-c6a3-427c-9e1f-4e9a0dda585d">
      <UserInfo>
        <DisplayName>Adedayo Benson</DisplayName>
        <AccountId>336</AccountId>
        <AccountType/>
      </UserInfo>
    </SharedWithUsers>
    <TaxCatchAll xmlns="20d27ba8-c6a3-427c-9e1f-4e9a0dda585d" xsi:nil="true"/>
    <lcf76f155ced4ddcb4097134ff3c332f xmlns="123ae9f8-f0d6-4aa0-8d6d-2edb9012440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520C58-E075-4A75-B268-CACA52BBD0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271B98-626D-4F2E-AF68-00F5A741E4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ae9f8-f0d6-4aa0-8d6d-2edb90124407"/>
    <ds:schemaRef ds:uri="20d27ba8-c6a3-427c-9e1f-4e9a0dda585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6CB653F-1EC8-43DB-8B7A-12CDF2BF5944}">
  <ds:schemaRefs>
    <ds:schemaRef ds:uri="http://schemas.microsoft.com/office/2006/metadata/properties"/>
    <ds:schemaRef ds:uri="http://schemas.microsoft.com/office/infopath/2007/PartnerControls"/>
    <ds:schemaRef ds:uri="20d27ba8-c6a3-427c-9e1f-4e9a0dda585d"/>
    <ds:schemaRef ds:uri="123ae9f8-f0d6-4aa0-8d6d-2edb9012440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General Fund Budget 25</vt:lpstr>
      <vt:lpstr>Building Fund Budget 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Nathan Hunt</dc:creator>
  <cp:keywords/>
  <dc:description/>
  <cp:lastModifiedBy>Nathan  Hunt</cp:lastModifiedBy>
  <cp:revision/>
  <cp:lastPrinted>2024-11-15T10:20:08Z</cp:lastPrinted>
  <dcterms:created xsi:type="dcterms:W3CDTF">2022-10-24T14:41:06Z</dcterms:created>
  <dcterms:modified xsi:type="dcterms:W3CDTF">2024-11-15T10:32:42Z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0x0101006827FF75A6E1C24D80D97024067DBD47</vt:lpwstr>
  </property>
</Properties>
</file>